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cott.madden\Desktop\"/>
    </mc:Choice>
  </mc:AlternateContent>
  <bookViews>
    <workbookView xWindow="0" yWindow="0" windowWidth="2985" windowHeight="7140"/>
  </bookViews>
  <sheets>
    <sheet name="Introduction" sheetId="13" r:id="rId1"/>
    <sheet name="Detailed Breakdown" sheetId="10" r:id="rId2"/>
    <sheet name="Comp. Costs" sheetId="9" r:id="rId3"/>
    <sheet name="Reg. Costs" sheetId="11" r:id="rId4"/>
    <sheet name="Budget Summary" sheetId="1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2" l="1"/>
  <c r="F28" i="12"/>
  <c r="C30" i="12"/>
  <c r="C20" i="12"/>
  <c r="C18" i="12"/>
  <c r="L11" i="10"/>
  <c r="L10" i="10"/>
  <c r="C11" i="12" l="1"/>
  <c r="L9" i="10"/>
  <c r="E9" i="10"/>
  <c r="E10" i="10"/>
  <c r="E24" i="10"/>
  <c r="E25" i="10"/>
  <c r="E26" i="10"/>
  <c r="L24" i="10"/>
  <c r="L25" i="10"/>
  <c r="L26" i="10"/>
  <c r="L22" i="10"/>
  <c r="L23" i="10"/>
  <c r="L12" i="10"/>
  <c r="E12" i="10"/>
  <c r="L21" i="10"/>
  <c r="B5" i="9"/>
  <c r="D22" i="9"/>
  <c r="D13" i="9"/>
  <c r="D10" i="9"/>
  <c r="E7" i="10"/>
  <c r="E11" i="10" l="1"/>
  <c r="L19" i="10" l="1"/>
  <c r="E21" i="10"/>
  <c r="L20" i="10" l="1"/>
  <c r="E22" i="10"/>
  <c r="E23" i="10"/>
  <c r="E20" i="10"/>
  <c r="E19" i="10"/>
  <c r="L8" i="10"/>
  <c r="L7" i="10"/>
  <c r="E8" i="10"/>
  <c r="E13" i="10" s="1"/>
  <c r="D12" i="11"/>
  <c r="D11" i="11"/>
  <c r="D10" i="11"/>
  <c r="D9" i="11"/>
  <c r="D8" i="11"/>
  <c r="D21" i="9"/>
  <c r="D20" i="9"/>
  <c r="D19" i="9"/>
  <c r="D17" i="9"/>
  <c r="D16" i="9"/>
  <c r="D15" i="9"/>
  <c r="D14" i="9"/>
  <c r="D12" i="9"/>
  <c r="D11" i="9"/>
  <c r="D9" i="9"/>
  <c r="D3" i="11" l="1"/>
  <c r="B2" i="9"/>
  <c r="B4" i="9"/>
  <c r="B3" i="9"/>
  <c r="C19" i="12"/>
  <c r="F18" i="12" s="1"/>
  <c r="C29" i="12"/>
  <c r="C10" i="12" s="1"/>
  <c r="L27" i="10"/>
  <c r="C27" i="12" s="1"/>
  <c r="D4" i="11"/>
  <c r="C28" i="12" s="1"/>
  <c r="E27" i="10"/>
  <c r="B26" i="12" s="1"/>
  <c r="L13" i="10"/>
  <c r="B17" i="12"/>
  <c r="C21" i="12" l="1"/>
  <c r="F16" i="12"/>
  <c r="F17" i="12"/>
  <c r="C8" i="12"/>
  <c r="B7" i="12"/>
  <c r="F7" i="12" s="1"/>
  <c r="C9" i="12"/>
  <c r="F25" i="12"/>
  <c r="F27" i="12"/>
  <c r="F26" i="12"/>
  <c r="D5" i="11"/>
  <c r="F6" i="12" l="1"/>
  <c r="C12" i="12"/>
  <c r="F29" i="12"/>
  <c r="F19" i="12"/>
  <c r="F8" i="12" l="1"/>
  <c r="F9" i="12"/>
  <c r="F10" i="12" l="1"/>
</calcChain>
</file>

<file path=xl/sharedStrings.xml><?xml version="1.0" encoding="utf-8"?>
<sst xmlns="http://schemas.openxmlformats.org/spreadsheetml/2006/main" count="130" uniqueCount="89">
  <si>
    <t>Total 
Expenditure</t>
  </si>
  <si>
    <t>No. of 
Weeks</t>
  </si>
  <si>
    <t xml:space="preserve">Total 
Income </t>
  </si>
  <si>
    <t>No. of sessions
per week</t>
  </si>
  <si>
    <t xml:space="preserve">
Cost (per hour)</t>
  </si>
  <si>
    <t>U18</t>
  </si>
  <si>
    <t>Youth</t>
  </si>
  <si>
    <t>Total</t>
  </si>
  <si>
    <t>Cost per 
head</t>
  </si>
  <si>
    <t>No. 
registered</t>
  </si>
  <si>
    <t>Item</t>
  </si>
  <si>
    <t>Duration</t>
  </si>
  <si>
    <t>Adult</t>
  </si>
  <si>
    <t>Casual</t>
  </si>
  <si>
    <t>Club Support</t>
  </si>
  <si>
    <t>No. of 
payments 
per year</t>
  </si>
  <si>
    <t>Scottish Hockey
Registrations</t>
  </si>
  <si>
    <t>No.</t>
  </si>
  <si>
    <t>Premiership</t>
  </si>
  <si>
    <t>National League</t>
  </si>
  <si>
    <t xml:space="preserve">Scottish Cup </t>
  </si>
  <si>
    <t>District Cup</t>
  </si>
  <si>
    <t>Reserve Cup</t>
  </si>
  <si>
    <t>Indoor National League 1</t>
  </si>
  <si>
    <t>Indoor National League 2</t>
  </si>
  <si>
    <t>Indoor National League 3 / Regional</t>
  </si>
  <si>
    <t>Total Competitions Costs</t>
  </si>
  <si>
    <t>What is income potentially spent on?</t>
  </si>
  <si>
    <t>% spent on SH subscriptions</t>
  </si>
  <si>
    <t>% spent on training costs</t>
  </si>
  <si>
    <t>% spent on competition entry</t>
  </si>
  <si>
    <t>Annual Subscriptions</t>
  </si>
  <si>
    <t>National</t>
  </si>
  <si>
    <t xml:space="preserve"> 
Fees</t>
  </si>
  <si>
    <t>No. of 
Teams</t>
  </si>
  <si>
    <t>Sub 
Total</t>
  </si>
  <si>
    <t>Competitions 
Fees</t>
  </si>
  <si>
    <t>BUDGETING COMPARISONS:</t>
  </si>
  <si>
    <t>Total Predicted Income:</t>
  </si>
  <si>
    <t>Total  Predicted Expenditure:</t>
  </si>
  <si>
    <t>1) Youth Programme</t>
  </si>
  <si>
    <t>2) Adult Programme</t>
  </si>
  <si>
    <t>Predicted Surplus / Deficit:</t>
  </si>
  <si>
    <t>Potential Youth Budget</t>
  </si>
  <si>
    <t>Potential Adult Budget</t>
  </si>
  <si>
    <t>(Please note that these budget comparisons do not include any income taken from match fees or fundraising activities)</t>
  </si>
  <si>
    <t>Cost per 
team *</t>
  </si>
  <si>
    <t>INCOME</t>
  </si>
  <si>
    <t>EXPENDITURE</t>
  </si>
  <si>
    <t>Training Lets</t>
  </si>
  <si>
    <t>Registrations</t>
  </si>
  <si>
    <t>Competition Fees</t>
  </si>
  <si>
    <t>Budget Summaries*</t>
  </si>
  <si>
    <t>Youth Registrations</t>
  </si>
  <si>
    <t>Competitions</t>
  </si>
  <si>
    <t>Adult Registrations</t>
  </si>
  <si>
    <t>National Competition Costs (Outdoor)</t>
  </si>
  <si>
    <t>National Competition Costs (Indoor)</t>
  </si>
  <si>
    <t>District Competition Costs</t>
  </si>
  <si>
    <t>Total 
Cost</t>
  </si>
  <si>
    <t>Competitions 
Fee Breakdown</t>
  </si>
  <si>
    <t>Registration Fees</t>
  </si>
  <si>
    <t>Total adult registrations</t>
  </si>
  <si>
    <t>Total youth registrations</t>
  </si>
  <si>
    <t>Full registration cost</t>
  </si>
  <si>
    <t>Regional League / Championship</t>
  </si>
  <si>
    <t>District**</t>
  </si>
  <si>
    <t>E.g. Primary Youth Subscriptions</t>
  </si>
  <si>
    <t>E.g. Secondary Youth Subscriptions</t>
  </si>
  <si>
    <t>Male Adult Subscriptions</t>
  </si>
  <si>
    <t>Female Adult Subscriptions</t>
  </si>
  <si>
    <t>Male Student Subscriptions</t>
  </si>
  <si>
    <t>Female Student Subscriptions</t>
  </si>
  <si>
    <t>Casual  / Non-playing subscriptions</t>
  </si>
  <si>
    <t>*Please note that we are aware that this template will not show all income and expenditure that clubs incur but is a guide only, and the spreadsheet can be amended to suit requirements</t>
  </si>
  <si>
    <t>E.g. District Affiliation (per club)</t>
  </si>
  <si>
    <t>E.g. District League Fees</t>
  </si>
  <si>
    <t>E.g. District Indoor</t>
  </si>
  <si>
    <t>Other</t>
  </si>
  <si>
    <t>Coaching Costs</t>
  </si>
  <si>
    <t>E.g. Youth Let No. 1</t>
  </si>
  <si>
    <t>E.g. Youth Let No. 2</t>
  </si>
  <si>
    <t>E.g. Coaching Costs</t>
  </si>
  <si>
    <t>E.g. Elite Training</t>
  </si>
  <si>
    <t>E.g. Club Night</t>
  </si>
  <si>
    <t>% spent on Coaching Costs</t>
  </si>
  <si>
    <t>Potential Overall Budget</t>
  </si>
  <si>
    <t>% spent on training lets</t>
  </si>
  <si>
    <t>% spent on coaching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</si>
</sst>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164" formatCode="&quot;£&quot;#,##0.00"/>
    <numFmt numFmtId="165" formatCode="&quot;£&quot;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3" borderId="1" xfId="0" applyFont="1" applyFill="1" applyBorder="1"/>
    <xf numFmtId="6" fontId="0" fillId="0" borderId="1" xfId="0" applyNumberFormat="1" applyBorder="1"/>
    <xf numFmtId="0" fontId="1" fillId="0" borderId="0" xfId="0" applyFont="1"/>
    <xf numFmtId="0" fontId="1" fillId="3" borderId="1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0" xfId="0" applyFill="1"/>
    <xf numFmtId="0" fontId="2" fillId="0" borderId="1" xfId="0" applyFont="1" applyBorder="1"/>
    <xf numFmtId="0" fontId="0" fillId="0" borderId="1" xfId="0" applyFont="1" applyFill="1" applyBorder="1" applyAlignment="1">
      <alignment wrapText="1"/>
    </xf>
    <xf numFmtId="0" fontId="3" fillId="0" borderId="1" xfId="0" applyFont="1" applyBorder="1"/>
    <xf numFmtId="165" fontId="1" fillId="3" borderId="1" xfId="0" applyNumberFormat="1" applyFont="1" applyFill="1" applyBorder="1"/>
    <xf numFmtId="165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64" fontId="4" fillId="0" borderId="1" xfId="0" applyNumberFormat="1" applyFont="1" applyFill="1" applyBorder="1"/>
    <xf numFmtId="0" fontId="1" fillId="0" borderId="2" xfId="0" applyFont="1" applyBorder="1" applyAlignment="1"/>
    <xf numFmtId="0" fontId="1" fillId="0" borderId="2" xfId="0" applyFont="1" applyFill="1" applyBorder="1" applyAlignment="1"/>
    <xf numFmtId="9" fontId="1" fillId="3" borderId="1" xfId="0" applyNumberFormat="1" applyFont="1" applyFill="1" applyBorder="1"/>
    <xf numFmtId="0" fontId="6" fillId="0" borderId="0" xfId="0" applyFont="1"/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5" borderId="0" xfId="0" applyFont="1" applyFill="1"/>
    <xf numFmtId="0" fontId="8" fillId="7" borderId="0" xfId="0" applyFont="1" applyFill="1"/>
    <xf numFmtId="9" fontId="1" fillId="6" borderId="1" xfId="0" applyNumberFormat="1" applyFont="1" applyFill="1" applyBorder="1"/>
    <xf numFmtId="0" fontId="7" fillId="2" borderId="0" xfId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6" fontId="1" fillId="6" borderId="5" xfId="0" applyNumberFormat="1" applyFont="1" applyFill="1" applyBorder="1"/>
    <xf numFmtId="6" fontId="0" fillId="6" borderId="1" xfId="0" applyNumberFormat="1" applyFill="1" applyBorder="1" applyProtection="1"/>
    <xf numFmtId="165" fontId="1" fillId="6" borderId="1" xfId="0" applyNumberFormat="1" applyFont="1" applyFill="1" applyBorder="1" applyProtection="1"/>
    <xf numFmtId="165" fontId="0" fillId="6" borderId="1" xfId="0" applyNumberFormat="1" applyFill="1" applyBorder="1"/>
    <xf numFmtId="165" fontId="3" fillId="6" borderId="1" xfId="0" applyNumberFormat="1" applyFont="1" applyFill="1" applyBorder="1"/>
    <xf numFmtId="165" fontId="1" fillId="6" borderId="1" xfId="0" applyNumberFormat="1" applyFont="1" applyFill="1" applyBorder="1"/>
    <xf numFmtId="6" fontId="0" fillId="6" borderId="1" xfId="0" applyNumberFormat="1" applyFill="1" applyBorder="1"/>
    <xf numFmtId="6" fontId="5" fillId="6" borderId="1" xfId="0" applyNumberFormat="1" applyFont="1" applyFill="1" applyBorder="1"/>
    <xf numFmtId="0" fontId="0" fillId="6" borderId="1" xfId="0" applyFill="1" applyBorder="1"/>
    <xf numFmtId="164" fontId="0" fillId="6" borderId="1" xfId="0" applyNumberFormat="1" applyFill="1" applyBorder="1"/>
    <xf numFmtId="0" fontId="0" fillId="6" borderId="5" xfId="0" applyFill="1" applyBorder="1"/>
    <xf numFmtId="0" fontId="9" fillId="2" borderId="1" xfId="1" applyFont="1" applyFill="1" applyBorder="1" applyAlignment="1">
      <alignment horizontal="left"/>
    </xf>
    <xf numFmtId="0" fontId="9" fillId="2" borderId="1" xfId="1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1" fillId="3" borderId="2" xfId="0" applyFont="1" applyFill="1" applyBorder="1" applyAlignment="1"/>
    <xf numFmtId="165" fontId="1" fillId="6" borderId="1" xfId="0" applyNumberFormat="1" applyFont="1" applyFill="1" applyBorder="1" applyAlignment="1"/>
    <xf numFmtId="0" fontId="9" fillId="0" borderId="1" xfId="1" applyFont="1" applyBorder="1"/>
    <xf numFmtId="0" fontId="1" fillId="3" borderId="5" xfId="0" applyFont="1" applyFill="1" applyBorder="1"/>
    <xf numFmtId="0" fontId="3" fillId="0" borderId="1" xfId="0" applyFont="1" applyFill="1" applyBorder="1"/>
    <xf numFmtId="164" fontId="3" fillId="0" borderId="1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10" fillId="0" borderId="0" xfId="0" applyFont="1" applyAlignment="1">
      <alignment horizontal="left" vertical="center" indent="2"/>
    </xf>
    <xf numFmtId="0" fontId="11" fillId="0" borderId="0" xfId="0" applyFont="1" applyAlignment="1">
      <alignment horizontal="left" vertical="center" indent="2"/>
    </xf>
    <xf numFmtId="0" fontId="5" fillId="0" borderId="1" xfId="0" applyFont="1" applyBorder="1"/>
    <xf numFmtId="165" fontId="0" fillId="6" borderId="1" xfId="0" applyNumberFormat="1" applyFont="1" applyFill="1" applyBorder="1"/>
    <xf numFmtId="0" fontId="3" fillId="0" borderId="0" xfId="0" applyFont="1"/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153900" cy="3514725"/>
    <xdr:sp macro="" textlink="">
      <xdr:nvSpPr>
        <xdr:cNvPr id="2" name="TextBox 1"/>
        <xdr:cNvSpPr txBox="1"/>
      </xdr:nvSpPr>
      <xdr:spPr>
        <a:xfrm>
          <a:off x="0" y="0"/>
          <a:ext cx="12153900" cy="3514725"/>
        </a:xfrm>
        <a:prstGeom prst="rect">
          <a:avLst/>
        </a:prstGeom>
        <a:solidFill>
          <a:schemeClr val="bg2"/>
        </a:solidFill>
        <a:ln w="254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2000" b="1"/>
            <a:t>Scottish Hockey</a:t>
          </a:r>
          <a:r>
            <a:rPr lang="en-GB" sz="2000" b="1" baseline="0"/>
            <a:t> Club Costs Calculator: </a:t>
          </a:r>
        </a:p>
        <a:p>
          <a:endParaRPr lang="en-GB" sz="1600" b="1" baseline="0"/>
        </a:p>
        <a:p>
          <a:r>
            <a:rPr lang="en-GB" sz="1400" b="1" baseline="0"/>
            <a:t>Please read before using spreadsheet!</a:t>
          </a:r>
        </a:p>
        <a:p>
          <a:endParaRPr lang="en-GB" sz="1100" b="1" baseline="0"/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100" b="1" i="1" baseline="0"/>
            <a:t>This costs calculator is NOT designed to show ALL club expenditure &amp; income.  B</a:t>
          </a:r>
          <a:r>
            <a:rPr lang="en-GB" sz="1100" b="1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udget comparisons do not include any income taken from match fees or fundraising activities,</a:t>
          </a:r>
          <a:r>
            <a:rPr lang="en-GB" sz="1100" b="1" i="1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but give a rough idea of costs &amp; income for budgeting purposes.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GB" sz="1100" b="1" i="1" u="none" strike="noStrik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GB" sz="1100" b="1" i="1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Data in Detailed Breakdown / Competition Costs /  Registration Costs worksheets can be edited to suit specific club requirements, which will then populate final Budget Summary worksheet.  D</a:t>
          </a:r>
          <a:r>
            <a:rPr lang="en-GB" sz="1100" b="1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ummy data has been included in these spreadsheets to demonstrate how calcuations work. 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n-GB" sz="1100" b="1" i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GB" sz="1100" b="1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Cells that are underlined are hyperlinked and link back to more detailed breakdown of costs.  This can also be done by clicking on the relevant worksheet tab.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n-GB" sz="1100" b="1" i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GB" sz="1400" b="1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Cells highlighted in </a:t>
          </a:r>
          <a:r>
            <a:rPr lang="en-GB" sz="1400" b="1" i="1" baseline="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Orange</a:t>
          </a:r>
          <a:r>
            <a:rPr lang="en-GB" sz="1400" b="1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contain formulas so please avoid amending where possible.  Extra lines can be inserted to the detailed breakdown sheet to highlight further club specific costs, but this may affect the formulas / calculations.</a:t>
          </a:r>
          <a:endParaRPr lang="en-GB" sz="1400" b="1" i="1" u="none" strike="noStrik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endParaRPr lang="en-GB" sz="1100" b="1" i="1" u="none" strike="noStrik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100" b="1" i="1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If you require any support in using this spreadsheet, please contact your Regional Development Manager.</a:t>
          </a:r>
        </a:p>
        <a:p>
          <a:endParaRPr lang="en-GB" sz="1100" b="1" i="1" u="none" strike="noStrik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GB" sz="1100" b="1" i="1" u="none" strike="noStrik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GB" sz="1100" b="1" i="1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17</xdr:col>
      <xdr:colOff>257175</xdr:colOff>
      <xdr:row>0</xdr:row>
      <xdr:rowOff>114300</xdr:rowOff>
    </xdr:from>
    <xdr:to>
      <xdr:col>19</xdr:col>
      <xdr:colOff>284846</xdr:colOff>
      <xdr:row>3</xdr:row>
      <xdr:rowOff>123825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20375" y="114300"/>
          <a:ext cx="1246871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3</xdr:row>
      <xdr:rowOff>114300</xdr:rowOff>
    </xdr:from>
    <xdr:ext cx="2667000" cy="2514600"/>
    <xdr:sp macro="" textlink="">
      <xdr:nvSpPr>
        <xdr:cNvPr id="2" name="TextBox 1"/>
        <xdr:cNvSpPr txBox="1"/>
      </xdr:nvSpPr>
      <xdr:spPr>
        <a:xfrm>
          <a:off x="9553575" y="685800"/>
          <a:ext cx="2667000" cy="2514600"/>
        </a:xfrm>
        <a:prstGeom prst="rect">
          <a:avLst/>
        </a:prstGeom>
        <a:solidFill>
          <a:schemeClr val="bg2"/>
        </a:solidFill>
        <a:ln w="254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100" b="1"/>
            <a:t>Notes on Dummy</a:t>
          </a:r>
          <a:r>
            <a:rPr lang="en-GB" sz="1100" b="1" baseline="0"/>
            <a:t> Data</a:t>
          </a:r>
          <a:r>
            <a:rPr lang="en-GB" sz="1100" b="1"/>
            <a:t>:</a:t>
          </a:r>
          <a:endParaRPr lang="en-GB" sz="1100" b="1" baseline="0"/>
        </a:p>
        <a:p>
          <a:endParaRPr lang="en-GB" sz="1100" b="1" baseline="0"/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100" b="1" i="1" baseline="0"/>
            <a:t>Cells A7-D7: Example of income generated via direct debit or standing order over course of year.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GB" sz="1100" b="1" i="1" baseline="0"/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100" b="1" i="1" baseline="0"/>
            <a:t>Cells A8 - D8: Example of income generated where membership requested as lump sum.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GB" sz="1100" b="1" i="1" baseline="0"/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100" b="1" i="1" baseline="0"/>
            <a:t>Cell K8:  40 weeks assumes a standard Academic Year (where school facilities may be used).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85723</xdr:rowOff>
    </xdr:from>
    <xdr:to>
      <xdr:col>13</xdr:col>
      <xdr:colOff>457200</xdr:colOff>
      <xdr:row>8</xdr:row>
      <xdr:rowOff>28574</xdr:rowOff>
    </xdr:to>
    <xdr:sp macro="" textlink="">
      <xdr:nvSpPr>
        <xdr:cNvPr id="2" name="TextBox 1"/>
        <xdr:cNvSpPr txBox="1"/>
      </xdr:nvSpPr>
      <xdr:spPr>
        <a:xfrm>
          <a:off x="4457700" y="85723"/>
          <a:ext cx="5295900" cy="184785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254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*Please note that National competition fees figures are given at season 2019/20 rates - these may be subject to change for 2020/21 season depending</a:t>
          </a:r>
          <a:r>
            <a:rPr lang="en-GB" sz="1100" b="1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on when the 2020/21 season starts.</a:t>
          </a:r>
        </a:p>
        <a:p>
          <a:endParaRPr lang="en-GB" sz="1100" b="1" i="1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**How Districts collect their fees varies across Scotland.  The headings given in cells A19-21 are examples, and clubs may want to alter the headings &amp; costs in cells A19-B21 accordingly to reflect their own Districts charging structure.  </a:t>
          </a:r>
        </a:p>
        <a:p>
          <a:endParaRPr lang="en-GB" sz="1100" b="1" i="1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discuss contact your District Committee for more information on local competition fees.</a:t>
          </a:r>
          <a:endParaRPr lang="en-GB" sz="1100" b="1" i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0</xdr:row>
      <xdr:rowOff>180975</xdr:rowOff>
    </xdr:from>
    <xdr:to>
      <xdr:col>10</xdr:col>
      <xdr:colOff>447675</xdr:colOff>
      <xdr:row>3</xdr:row>
      <xdr:rowOff>47624</xdr:rowOff>
    </xdr:to>
    <xdr:sp macro="" textlink="">
      <xdr:nvSpPr>
        <xdr:cNvPr id="6" name="TextBox 5"/>
        <xdr:cNvSpPr txBox="1"/>
      </xdr:nvSpPr>
      <xdr:spPr>
        <a:xfrm>
          <a:off x="2905125" y="180975"/>
          <a:ext cx="4076700" cy="438149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254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en-GB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Scottish Hockey</a:t>
          </a:r>
          <a:r>
            <a:rPr lang="en-GB" sz="1100" b="1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registration costs are being frozen for season 2020-21.</a:t>
          </a:r>
          <a:endParaRPr lang="en-GB" sz="1100" b="1" i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3</xdr:row>
      <xdr:rowOff>161925</xdr:rowOff>
    </xdr:from>
    <xdr:to>
      <xdr:col>13</xdr:col>
      <xdr:colOff>114300</xdr:colOff>
      <xdr:row>12</xdr:row>
      <xdr:rowOff>123825</xdr:rowOff>
    </xdr:to>
    <xdr:sp macro="" textlink="">
      <xdr:nvSpPr>
        <xdr:cNvPr id="2" name="TextBox 1"/>
        <xdr:cNvSpPr txBox="1"/>
      </xdr:nvSpPr>
      <xdr:spPr>
        <a:xfrm>
          <a:off x="7705725" y="733425"/>
          <a:ext cx="4076700" cy="17145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254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en-GB" sz="1100" b="1" i="1"/>
            <a:t>Cells highlighted in </a:t>
          </a:r>
          <a:r>
            <a:rPr lang="en-GB" sz="1100" b="1" i="1">
              <a:solidFill>
                <a:srgbClr val="FFC000"/>
              </a:solidFill>
            </a:rPr>
            <a:t>Orange </a:t>
          </a:r>
          <a:r>
            <a:rPr lang="en-GB" sz="1100" b="1" i="1"/>
            <a:t>contain formulas so please avoid amending where possible.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GB" sz="1100" b="1" i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100" b="1" i="1"/>
            <a:t>Cells that are underlined are hyperlinked and link to more detailed breakdown of costs,  (cost breakdowns can be amended to fit club costs).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GB" sz="1100" b="1" i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100" b="1" i="1"/>
            <a:t>% of income spent</a:t>
          </a:r>
          <a:r>
            <a:rPr lang="en-GB" sz="1100" b="1" i="1" baseline="0"/>
            <a:t> headings can also be amended depending on budgeting requirements</a:t>
          </a:r>
          <a:endParaRPr lang="en-GB" sz="1100" b="1" i="1"/>
        </a:p>
        <a:p>
          <a:pPr marL="171450" indent="-171450">
            <a:buFont typeface="Arial" panose="020B0604020202020204" pitchFamily="34" charset="0"/>
            <a:buChar char="•"/>
          </a:pPr>
          <a:endParaRPr lang="en-GB" sz="11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K21" sqref="K2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/>
  </sheetViews>
  <sheetFormatPr defaultRowHeight="15" x14ac:dyDescent="0.25"/>
  <cols>
    <col min="1" max="1" width="33.28515625" bestFit="1" customWidth="1"/>
    <col min="2" max="2" width="7.5703125" bestFit="1" customWidth="1"/>
    <col min="3" max="3" width="7.7109375" bestFit="1" customWidth="1"/>
    <col min="4" max="4" width="9.7109375" bestFit="1" customWidth="1"/>
    <col min="5" max="5" width="7.5703125" bestFit="1" customWidth="1"/>
    <col min="6" max="6" width="5" bestFit="1" customWidth="1"/>
    <col min="7" max="7" width="18.7109375" bestFit="1" customWidth="1"/>
    <col min="8" max="9" width="8.7109375" bestFit="1" customWidth="1"/>
    <col min="10" max="10" width="9" bestFit="1" customWidth="1"/>
    <col min="11" max="11" width="8.42578125" bestFit="1" customWidth="1"/>
    <col min="12" max="12" width="13" customWidth="1"/>
    <col min="13" max="13" width="8.85546875" bestFit="1" customWidth="1"/>
  </cols>
  <sheetData>
    <row r="1" spans="1:12" x14ac:dyDescent="0.25">
      <c r="A1" s="5" t="s">
        <v>37</v>
      </c>
      <c r="B1" s="5"/>
    </row>
    <row r="2" spans="1:12" x14ac:dyDescent="0.25">
      <c r="A2" s="19" t="s">
        <v>45</v>
      </c>
      <c r="B2" s="5"/>
    </row>
    <row r="4" spans="1:12" x14ac:dyDescent="0.25">
      <c r="A4" s="5" t="s">
        <v>40</v>
      </c>
    </row>
    <row r="5" spans="1:12" x14ac:dyDescent="0.25">
      <c r="A5" s="23" t="s">
        <v>47</v>
      </c>
      <c r="G5" s="22" t="s">
        <v>48</v>
      </c>
    </row>
    <row r="6" spans="1:12" ht="60" x14ac:dyDescent="0.25">
      <c r="A6" s="3" t="s">
        <v>10</v>
      </c>
      <c r="B6" s="6" t="s">
        <v>17</v>
      </c>
      <c r="C6" s="6" t="s">
        <v>33</v>
      </c>
      <c r="D6" s="6" t="s">
        <v>15</v>
      </c>
      <c r="E6" s="6" t="s">
        <v>2</v>
      </c>
      <c r="G6" s="3" t="s">
        <v>10</v>
      </c>
      <c r="H6" s="6" t="s">
        <v>11</v>
      </c>
      <c r="I6" s="6" t="s">
        <v>4</v>
      </c>
      <c r="J6" s="6" t="s">
        <v>3</v>
      </c>
      <c r="K6" s="6" t="s">
        <v>1</v>
      </c>
      <c r="L6" s="6" t="s">
        <v>0</v>
      </c>
    </row>
    <row r="7" spans="1:12" x14ac:dyDescent="0.25">
      <c r="A7" s="11" t="s">
        <v>67</v>
      </c>
      <c r="B7" s="1">
        <v>40</v>
      </c>
      <c r="C7" s="4">
        <v>15</v>
      </c>
      <c r="D7" s="1">
        <v>12</v>
      </c>
      <c r="E7" s="28">
        <f>SUM(C7*D7)*B7</f>
        <v>7200</v>
      </c>
      <c r="G7" s="47" t="s">
        <v>80</v>
      </c>
      <c r="H7" s="47">
        <v>1.5</v>
      </c>
      <c r="I7" s="48">
        <v>20</v>
      </c>
      <c r="J7" s="47">
        <v>1</v>
      </c>
      <c r="K7" s="47">
        <v>52</v>
      </c>
      <c r="L7" s="30">
        <f>SUM(H7*I7*J7)*K7</f>
        <v>1560</v>
      </c>
    </row>
    <row r="8" spans="1:12" x14ac:dyDescent="0.25">
      <c r="A8" s="11" t="s">
        <v>68</v>
      </c>
      <c r="B8" s="1">
        <v>30</v>
      </c>
      <c r="C8" s="4">
        <v>150</v>
      </c>
      <c r="D8" s="1">
        <v>1</v>
      </c>
      <c r="E8" s="28">
        <f>SUM(C8*D8)*B8</f>
        <v>4500</v>
      </c>
      <c r="G8" s="47" t="s">
        <v>81</v>
      </c>
      <c r="H8" s="47">
        <v>1.5</v>
      </c>
      <c r="I8" s="48">
        <v>20</v>
      </c>
      <c r="J8" s="47">
        <v>1</v>
      </c>
      <c r="K8" s="47">
        <v>40</v>
      </c>
      <c r="L8" s="31">
        <f>SUM(H8*I8*J8)*K8</f>
        <v>1200</v>
      </c>
    </row>
    <row r="9" spans="1:12" x14ac:dyDescent="0.25">
      <c r="A9" s="11"/>
      <c r="B9" s="1"/>
      <c r="C9" s="4"/>
      <c r="D9" s="1"/>
      <c r="E9" s="28">
        <f t="shared" ref="E9:E10" si="0">SUM(C9*D9)*B9</f>
        <v>0</v>
      </c>
      <c r="G9" s="47" t="s">
        <v>82</v>
      </c>
      <c r="H9" s="47">
        <v>3</v>
      </c>
      <c r="I9" s="48">
        <v>15</v>
      </c>
      <c r="J9" s="47">
        <v>2</v>
      </c>
      <c r="K9" s="47">
        <v>40</v>
      </c>
      <c r="L9" s="31">
        <f>SUM(H9*I9*J9)*K9</f>
        <v>3600</v>
      </c>
    </row>
    <row r="10" spans="1:12" s="8" customFormat="1" x14ac:dyDescent="0.25">
      <c r="A10" s="11"/>
      <c r="B10" s="1"/>
      <c r="C10" s="4"/>
      <c r="D10" s="1"/>
      <c r="E10" s="28">
        <f t="shared" si="0"/>
        <v>0</v>
      </c>
      <c r="F10"/>
      <c r="G10" s="47"/>
      <c r="H10" s="47"/>
      <c r="I10" s="48"/>
      <c r="J10" s="47"/>
      <c r="K10" s="47"/>
      <c r="L10" s="31">
        <f t="shared" ref="L10:L11" si="1">SUM(H10*I10*J10)*K10</f>
        <v>0</v>
      </c>
    </row>
    <row r="11" spans="1:12" x14ac:dyDescent="0.25">
      <c r="A11" s="11"/>
      <c r="B11" s="1"/>
      <c r="C11" s="4"/>
      <c r="D11" s="1"/>
      <c r="E11" s="28">
        <f>SUM(C11*D11)*B11</f>
        <v>0</v>
      </c>
      <c r="G11" s="9"/>
      <c r="H11" s="9"/>
      <c r="I11" s="15"/>
      <c r="J11" s="9"/>
      <c r="K11" s="9"/>
      <c r="L11" s="31">
        <f t="shared" si="1"/>
        <v>0</v>
      </c>
    </row>
    <row r="12" spans="1:12" x14ac:dyDescent="0.25">
      <c r="A12" s="11"/>
      <c r="B12" s="1"/>
      <c r="C12" s="4"/>
      <c r="D12" s="1"/>
      <c r="E12" s="28">
        <f>SUM(C12*D12)*B12</f>
        <v>0</v>
      </c>
      <c r="G12" s="9"/>
      <c r="H12" s="9"/>
      <c r="I12" s="15"/>
      <c r="J12" s="9"/>
      <c r="K12" s="9"/>
      <c r="L12" s="31">
        <f>SUM(H12*I12*J12)*K12</f>
        <v>0</v>
      </c>
    </row>
    <row r="13" spans="1:12" x14ac:dyDescent="0.25">
      <c r="A13" s="54" t="s">
        <v>38</v>
      </c>
      <c r="B13" s="54"/>
      <c r="C13" s="54"/>
      <c r="D13" s="54"/>
      <c r="E13" s="29">
        <f>SUM(E7:E8)</f>
        <v>11700</v>
      </c>
      <c r="G13" s="55" t="s">
        <v>39</v>
      </c>
      <c r="H13" s="56"/>
      <c r="I13" s="56"/>
      <c r="J13" s="56"/>
      <c r="K13" s="57"/>
      <c r="L13" s="32">
        <f>SUM(L7:L11)</f>
        <v>6360</v>
      </c>
    </row>
    <row r="14" spans="1:12" x14ac:dyDescent="0.25">
      <c r="A14" s="8"/>
      <c r="B14" s="8"/>
      <c r="C14" s="8"/>
      <c r="D14" s="8"/>
    </row>
    <row r="16" spans="1:12" x14ac:dyDescent="0.25">
      <c r="A16" s="5" t="s">
        <v>41</v>
      </c>
    </row>
    <row r="17" spans="1:12" x14ac:dyDescent="0.25">
      <c r="A17" s="23" t="s">
        <v>47</v>
      </c>
      <c r="G17" s="22" t="s">
        <v>48</v>
      </c>
    </row>
    <row r="18" spans="1:12" ht="60" x14ac:dyDescent="0.25">
      <c r="A18" s="3" t="s">
        <v>10</v>
      </c>
      <c r="B18" s="6" t="s">
        <v>17</v>
      </c>
      <c r="C18" s="6" t="s">
        <v>33</v>
      </c>
      <c r="D18" s="6" t="s">
        <v>15</v>
      </c>
      <c r="E18" s="6" t="s">
        <v>2</v>
      </c>
      <c r="G18" s="3" t="s">
        <v>10</v>
      </c>
      <c r="H18" s="6" t="s">
        <v>11</v>
      </c>
      <c r="I18" s="6" t="s">
        <v>4</v>
      </c>
      <c r="J18" s="6" t="s">
        <v>3</v>
      </c>
      <c r="K18" s="6" t="s">
        <v>1</v>
      </c>
      <c r="L18" s="6" t="s">
        <v>0</v>
      </c>
    </row>
    <row r="19" spans="1:12" x14ac:dyDescent="0.25">
      <c r="A19" s="11" t="s">
        <v>69</v>
      </c>
      <c r="B19" s="1">
        <v>60</v>
      </c>
      <c r="C19" s="4">
        <v>200</v>
      </c>
      <c r="D19" s="1">
        <v>1</v>
      </c>
      <c r="E19" s="33">
        <f>SUM(C19*D19)*B19</f>
        <v>12000</v>
      </c>
      <c r="G19" s="11" t="s">
        <v>83</v>
      </c>
      <c r="H19" s="11">
        <v>1.5</v>
      </c>
      <c r="I19" s="46">
        <v>40</v>
      </c>
      <c r="J19" s="11">
        <v>1</v>
      </c>
      <c r="K19" s="11">
        <v>30</v>
      </c>
      <c r="L19" s="52">
        <f>SUM(H19*I19*J19)*K19</f>
        <v>1800</v>
      </c>
    </row>
    <row r="20" spans="1:12" x14ac:dyDescent="0.25">
      <c r="A20" s="11" t="s">
        <v>70</v>
      </c>
      <c r="B20" s="1">
        <v>40</v>
      </c>
      <c r="C20" s="4">
        <v>200</v>
      </c>
      <c r="D20" s="1">
        <v>1</v>
      </c>
      <c r="E20" s="33">
        <f>SUM(C20*D20)*B20</f>
        <v>8000</v>
      </c>
      <c r="G20" s="47" t="s">
        <v>84</v>
      </c>
      <c r="H20" s="47">
        <v>1.5</v>
      </c>
      <c r="I20" s="48">
        <v>35</v>
      </c>
      <c r="J20" s="47">
        <v>1</v>
      </c>
      <c r="K20" s="47">
        <v>52</v>
      </c>
      <c r="L20" s="52">
        <f>SUM(H20*I20*J20)*K20</f>
        <v>2730</v>
      </c>
    </row>
    <row r="21" spans="1:12" x14ac:dyDescent="0.25">
      <c r="A21" s="11" t="s">
        <v>71</v>
      </c>
      <c r="B21" s="1">
        <v>5</v>
      </c>
      <c r="C21" s="4">
        <v>120</v>
      </c>
      <c r="D21" s="1">
        <v>1</v>
      </c>
      <c r="E21" s="33">
        <f>SUM(C21*D21)*B21</f>
        <v>600</v>
      </c>
      <c r="G21" s="47" t="s">
        <v>82</v>
      </c>
      <c r="H21" s="47">
        <v>1.5</v>
      </c>
      <c r="I21" s="15">
        <v>15</v>
      </c>
      <c r="J21" s="47">
        <v>2</v>
      </c>
      <c r="K21" s="51">
        <v>52</v>
      </c>
      <c r="L21" s="52">
        <f>SUM(H21*I21*J21)*K21</f>
        <v>2340</v>
      </c>
    </row>
    <row r="22" spans="1:12" x14ac:dyDescent="0.25">
      <c r="A22" s="11" t="s">
        <v>72</v>
      </c>
      <c r="B22" s="1">
        <v>10</v>
      </c>
      <c r="C22" s="4">
        <v>120</v>
      </c>
      <c r="D22" s="1">
        <v>1</v>
      </c>
      <c r="E22" s="33">
        <f t="shared" ref="E22" si="2">SUM(C22*D22)*B22</f>
        <v>1200</v>
      </c>
      <c r="G22" s="9"/>
      <c r="H22" s="9"/>
      <c r="I22" s="15"/>
      <c r="J22" s="9"/>
      <c r="K22" s="1"/>
      <c r="L22" s="31">
        <f t="shared" ref="L22:L26" si="3">SUM(H22*I22*J22)*K22</f>
        <v>0</v>
      </c>
    </row>
    <row r="23" spans="1:12" x14ac:dyDescent="0.25">
      <c r="A23" s="11" t="s">
        <v>73</v>
      </c>
      <c r="B23" s="1">
        <v>2</v>
      </c>
      <c r="C23" s="4">
        <v>50</v>
      </c>
      <c r="D23" s="1">
        <v>1</v>
      </c>
      <c r="E23" s="33">
        <f>SUM(C23*D23)*B23</f>
        <v>100</v>
      </c>
      <c r="G23" s="9"/>
      <c r="H23" s="9"/>
      <c r="I23" s="15"/>
      <c r="J23" s="9"/>
      <c r="K23" s="1"/>
      <c r="L23" s="31">
        <f t="shared" si="3"/>
        <v>0</v>
      </c>
    </row>
    <row r="24" spans="1:12" x14ac:dyDescent="0.25">
      <c r="A24" s="11"/>
      <c r="B24" s="1"/>
      <c r="C24" s="4"/>
      <c r="D24" s="1"/>
      <c r="E24" s="33">
        <f t="shared" ref="E24:E26" si="4">SUM(C24*D24)*B24</f>
        <v>0</v>
      </c>
      <c r="G24" s="9"/>
      <c r="H24" s="9"/>
      <c r="I24" s="15"/>
      <c r="J24" s="9"/>
      <c r="K24" s="1"/>
      <c r="L24" s="31">
        <f t="shared" si="3"/>
        <v>0</v>
      </c>
    </row>
    <row r="25" spans="1:12" x14ac:dyDescent="0.25">
      <c r="A25" s="11"/>
      <c r="B25" s="1"/>
      <c r="C25" s="4"/>
      <c r="D25" s="1"/>
      <c r="E25" s="33">
        <f t="shared" si="4"/>
        <v>0</v>
      </c>
      <c r="G25" s="9"/>
      <c r="H25" s="9"/>
      <c r="I25" s="15"/>
      <c r="J25" s="9"/>
      <c r="K25" s="1"/>
      <c r="L25" s="31">
        <f t="shared" si="3"/>
        <v>0</v>
      </c>
    </row>
    <row r="26" spans="1:12" x14ac:dyDescent="0.25">
      <c r="A26" s="11"/>
      <c r="B26" s="1"/>
      <c r="C26" s="4"/>
      <c r="D26" s="1"/>
      <c r="E26" s="33">
        <f t="shared" si="4"/>
        <v>0</v>
      </c>
      <c r="G26" s="9"/>
      <c r="H26" s="9"/>
      <c r="I26" s="15"/>
      <c r="J26" s="9"/>
      <c r="K26" s="1"/>
      <c r="L26" s="31">
        <f t="shared" si="3"/>
        <v>0</v>
      </c>
    </row>
    <row r="27" spans="1:12" x14ac:dyDescent="0.25">
      <c r="A27" s="54" t="s">
        <v>38</v>
      </c>
      <c r="B27" s="54"/>
      <c r="C27" s="54"/>
      <c r="D27" s="54"/>
      <c r="E27" s="32">
        <f>SUM(E19:E23)</f>
        <v>21900</v>
      </c>
      <c r="G27" s="55" t="s">
        <v>39</v>
      </c>
      <c r="H27" s="56"/>
      <c r="I27" s="56"/>
      <c r="J27" s="56"/>
      <c r="K27" s="57"/>
      <c r="L27" s="32">
        <f>SUM(L19:L21)</f>
        <v>6870</v>
      </c>
    </row>
    <row r="32" spans="1:12" x14ac:dyDescent="0.25">
      <c r="D32" s="20"/>
    </row>
  </sheetData>
  <mergeCells count="4">
    <mergeCell ref="A27:D27"/>
    <mergeCell ref="G27:K27"/>
    <mergeCell ref="A13:D13"/>
    <mergeCell ref="G13:K1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/>
  </sheetViews>
  <sheetFormatPr defaultRowHeight="15" x14ac:dyDescent="0.25"/>
  <cols>
    <col min="1" max="1" width="35.5703125" customWidth="1"/>
    <col min="2" max="2" width="8.28515625" bestFit="1" customWidth="1"/>
    <col min="3" max="3" width="6.7109375" bestFit="1" customWidth="1"/>
    <col min="4" max="4" width="6.5703125" bestFit="1" customWidth="1"/>
  </cols>
  <sheetData>
    <row r="1" spans="1:4" ht="30" x14ac:dyDescent="0.25">
      <c r="A1" s="6" t="s">
        <v>36</v>
      </c>
      <c r="B1" s="6" t="s">
        <v>59</v>
      </c>
    </row>
    <row r="2" spans="1:4" x14ac:dyDescent="0.25">
      <c r="A2" s="1" t="s">
        <v>56</v>
      </c>
      <c r="B2" s="30">
        <f>SUM(D9:D14)</f>
        <v>1220</v>
      </c>
    </row>
    <row r="3" spans="1:4" x14ac:dyDescent="0.25">
      <c r="A3" s="1" t="s">
        <v>57</v>
      </c>
      <c r="B3" s="30">
        <f>SUM(D15:D17)</f>
        <v>1470</v>
      </c>
    </row>
    <row r="4" spans="1:4" x14ac:dyDescent="0.25">
      <c r="A4" s="1" t="s">
        <v>58</v>
      </c>
      <c r="B4" s="30">
        <f>SUM(D19:D21)</f>
        <v>845</v>
      </c>
    </row>
    <row r="5" spans="1:4" x14ac:dyDescent="0.25">
      <c r="A5" s="41" t="s">
        <v>26</v>
      </c>
      <c r="B5" s="32">
        <f>SUM(D9:D22)</f>
        <v>3535</v>
      </c>
    </row>
    <row r="7" spans="1:4" ht="30" x14ac:dyDescent="0.25">
      <c r="A7" s="6" t="s">
        <v>60</v>
      </c>
      <c r="B7" s="6" t="s">
        <v>46</v>
      </c>
      <c r="C7" s="6" t="s">
        <v>34</v>
      </c>
      <c r="D7" s="6" t="s">
        <v>35</v>
      </c>
    </row>
    <row r="8" spans="1:4" x14ac:dyDescent="0.25">
      <c r="A8" s="58" t="s">
        <v>32</v>
      </c>
      <c r="B8" s="58"/>
      <c r="C8" s="58"/>
      <c r="D8" s="58"/>
    </row>
    <row r="9" spans="1:4" x14ac:dyDescent="0.25">
      <c r="A9" s="1" t="s">
        <v>18</v>
      </c>
      <c r="B9" s="12">
        <v>680</v>
      </c>
      <c r="C9" s="1">
        <v>0</v>
      </c>
      <c r="D9" s="32">
        <f t="shared" ref="D9:D17" si="0">SUM(B9*C9)</f>
        <v>0</v>
      </c>
    </row>
    <row r="10" spans="1:4" x14ac:dyDescent="0.25">
      <c r="A10" s="1" t="s">
        <v>19</v>
      </c>
      <c r="B10" s="12">
        <v>480</v>
      </c>
      <c r="C10" s="1">
        <v>2</v>
      </c>
      <c r="D10" s="32">
        <f t="shared" si="0"/>
        <v>960</v>
      </c>
    </row>
    <row r="11" spans="1:4" x14ac:dyDescent="0.25">
      <c r="A11" s="1" t="s">
        <v>65</v>
      </c>
      <c r="B11" s="12">
        <v>200</v>
      </c>
      <c r="C11" s="1">
        <v>0</v>
      </c>
      <c r="D11" s="32">
        <f t="shared" si="0"/>
        <v>0</v>
      </c>
    </row>
    <row r="12" spans="1:4" x14ac:dyDescent="0.25">
      <c r="A12" s="1" t="s">
        <v>20</v>
      </c>
      <c r="B12" s="12">
        <v>70</v>
      </c>
      <c r="C12" s="1">
        <v>2</v>
      </c>
      <c r="D12" s="32">
        <f t="shared" si="0"/>
        <v>140</v>
      </c>
    </row>
    <row r="13" spans="1:4" x14ac:dyDescent="0.25">
      <c r="A13" s="2" t="s">
        <v>21</v>
      </c>
      <c r="B13" s="12">
        <v>60</v>
      </c>
      <c r="C13" s="1">
        <v>2</v>
      </c>
      <c r="D13" s="32">
        <f t="shared" si="0"/>
        <v>120</v>
      </c>
    </row>
    <row r="14" spans="1:4" x14ac:dyDescent="0.25">
      <c r="A14" s="2" t="s">
        <v>22</v>
      </c>
      <c r="B14" s="12">
        <v>60</v>
      </c>
      <c r="C14" s="1">
        <v>0</v>
      </c>
      <c r="D14" s="32">
        <f t="shared" si="0"/>
        <v>0</v>
      </c>
    </row>
    <row r="15" spans="1:4" x14ac:dyDescent="0.25">
      <c r="A15" s="2" t="s">
        <v>23</v>
      </c>
      <c r="B15" s="12">
        <v>940</v>
      </c>
      <c r="C15" s="1">
        <v>0</v>
      </c>
      <c r="D15" s="32">
        <f t="shared" si="0"/>
        <v>0</v>
      </c>
    </row>
    <row r="16" spans="1:4" x14ac:dyDescent="0.25">
      <c r="A16" s="2" t="s">
        <v>24</v>
      </c>
      <c r="B16" s="12">
        <v>790</v>
      </c>
      <c r="C16" s="1">
        <v>1</v>
      </c>
      <c r="D16" s="32">
        <f t="shared" si="0"/>
        <v>790</v>
      </c>
    </row>
    <row r="17" spans="1:4" x14ac:dyDescent="0.25">
      <c r="A17" s="2" t="s">
        <v>25</v>
      </c>
      <c r="B17" s="12">
        <v>680</v>
      </c>
      <c r="C17" s="1">
        <v>1</v>
      </c>
      <c r="D17" s="32">
        <f t="shared" si="0"/>
        <v>680</v>
      </c>
    </row>
    <row r="18" spans="1:4" x14ac:dyDescent="0.25">
      <c r="A18" s="58" t="s">
        <v>66</v>
      </c>
      <c r="B18" s="58"/>
      <c r="C18" s="58"/>
      <c r="D18" s="58"/>
    </row>
    <row r="19" spans="1:4" x14ac:dyDescent="0.25">
      <c r="A19" s="11" t="s">
        <v>75</v>
      </c>
      <c r="B19" s="12">
        <v>5</v>
      </c>
      <c r="C19" s="1">
        <v>1</v>
      </c>
      <c r="D19" s="32">
        <f>SUM(B19*C19)</f>
        <v>5</v>
      </c>
    </row>
    <row r="20" spans="1:4" x14ac:dyDescent="0.25">
      <c r="A20" s="11" t="s">
        <v>76</v>
      </c>
      <c r="B20" s="12">
        <v>100</v>
      </c>
      <c r="C20" s="1">
        <v>6</v>
      </c>
      <c r="D20" s="32">
        <f>SUM(B20*C20)</f>
        <v>600</v>
      </c>
    </row>
    <row r="21" spans="1:4" x14ac:dyDescent="0.25">
      <c r="A21" s="45" t="s">
        <v>77</v>
      </c>
      <c r="B21" s="12">
        <v>120</v>
      </c>
      <c r="C21" s="1">
        <v>2</v>
      </c>
      <c r="D21" s="32">
        <f>SUM(B21*C21)</f>
        <v>240</v>
      </c>
    </row>
    <row r="22" spans="1:4" x14ac:dyDescent="0.25">
      <c r="A22" s="45" t="s">
        <v>78</v>
      </c>
      <c r="B22" s="12">
        <v>0</v>
      </c>
      <c r="C22" s="1">
        <v>0</v>
      </c>
      <c r="D22" s="32">
        <f>SUM(B22*C22)</f>
        <v>0</v>
      </c>
    </row>
  </sheetData>
  <mergeCells count="2">
    <mergeCell ref="A8:D8"/>
    <mergeCell ref="A18:D1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workbookViewId="0"/>
  </sheetViews>
  <sheetFormatPr defaultRowHeight="15" x14ac:dyDescent="0.25"/>
  <cols>
    <col min="1" max="1" width="12.42578125" customWidth="1"/>
    <col min="2" max="2" width="8.28515625" bestFit="1" customWidth="1"/>
    <col min="3" max="3" width="12.140625" customWidth="1"/>
    <col min="4" max="4" width="6.5703125" bestFit="1" customWidth="1"/>
    <col min="5" max="5" width="15.42578125" customWidth="1"/>
    <col min="6" max="6" width="6.5703125" bestFit="1" customWidth="1"/>
  </cols>
  <sheetData>
    <row r="2" spans="1:4" ht="15" customHeight="1" x14ac:dyDescent="0.25">
      <c r="A2" s="54" t="s">
        <v>61</v>
      </c>
      <c r="B2" s="54"/>
      <c r="C2" s="54"/>
      <c r="D2" s="54"/>
    </row>
    <row r="3" spans="1:4" x14ac:dyDescent="0.25">
      <c r="A3" s="59" t="s">
        <v>63</v>
      </c>
      <c r="B3" s="59"/>
      <c r="C3" s="59"/>
      <c r="D3" s="32">
        <f>SUM(D8:D9)</f>
        <v>640</v>
      </c>
    </row>
    <row r="4" spans="1:4" x14ac:dyDescent="0.25">
      <c r="A4" s="59" t="s">
        <v>62</v>
      </c>
      <c r="B4" s="59"/>
      <c r="C4" s="59"/>
      <c r="D4" s="32">
        <f>SUM(D10:D11)</f>
        <v>4620</v>
      </c>
    </row>
    <row r="5" spans="1:4" ht="15" customHeight="1" x14ac:dyDescent="0.25">
      <c r="A5" s="60" t="s">
        <v>64</v>
      </c>
      <c r="B5" s="60"/>
      <c r="C5" s="60"/>
      <c r="D5" s="42">
        <f>SUM(D3:D4)</f>
        <v>5260</v>
      </c>
    </row>
    <row r="7" spans="1:4" ht="60" x14ac:dyDescent="0.25">
      <c r="A7" s="6" t="s">
        <v>16</v>
      </c>
      <c r="B7" s="6" t="s">
        <v>8</v>
      </c>
      <c r="C7" s="6" t="s">
        <v>9</v>
      </c>
      <c r="D7" s="6" t="s">
        <v>35</v>
      </c>
    </row>
    <row r="8" spans="1:4" x14ac:dyDescent="0.25">
      <c r="A8" s="7" t="s">
        <v>5</v>
      </c>
      <c r="B8" s="12">
        <v>20</v>
      </c>
      <c r="C8" s="2">
        <v>30</v>
      </c>
      <c r="D8" s="32">
        <f>SUM(B8*C8)</f>
        <v>600</v>
      </c>
    </row>
    <row r="9" spans="1:4" x14ac:dyDescent="0.25">
      <c r="A9" s="7" t="s">
        <v>6</v>
      </c>
      <c r="B9" s="12">
        <v>1</v>
      </c>
      <c r="C9" s="2">
        <v>40</v>
      </c>
      <c r="D9" s="32">
        <f>SUM(B9*C9)</f>
        <v>40</v>
      </c>
    </row>
    <row r="10" spans="1:4" x14ac:dyDescent="0.25">
      <c r="A10" s="7" t="s">
        <v>12</v>
      </c>
      <c r="B10" s="13">
        <v>40</v>
      </c>
      <c r="C10" s="10">
        <v>115</v>
      </c>
      <c r="D10" s="32">
        <f>SUM(B10*C10)</f>
        <v>4600</v>
      </c>
    </row>
    <row r="11" spans="1:4" x14ac:dyDescent="0.25">
      <c r="A11" s="7" t="s">
        <v>13</v>
      </c>
      <c r="B11" s="12">
        <v>10</v>
      </c>
      <c r="C11" s="7">
        <v>2</v>
      </c>
      <c r="D11" s="32">
        <f t="shared" ref="D11" si="0">SUM(B11*C11)</f>
        <v>20</v>
      </c>
    </row>
    <row r="12" spans="1:4" x14ac:dyDescent="0.25">
      <c r="A12" s="7" t="s">
        <v>14</v>
      </c>
      <c r="B12" s="12">
        <v>10</v>
      </c>
      <c r="C12" s="7">
        <v>6</v>
      </c>
      <c r="D12" s="32">
        <f>SUM(B12*C12)</f>
        <v>60</v>
      </c>
    </row>
  </sheetData>
  <mergeCells count="4">
    <mergeCell ref="A3:C3"/>
    <mergeCell ref="A4:C4"/>
    <mergeCell ref="A5:C5"/>
    <mergeCell ref="A2:D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/>
  </sheetViews>
  <sheetFormatPr defaultRowHeight="15" x14ac:dyDescent="0.25"/>
  <cols>
    <col min="1" max="2" width="25.140625" bestFit="1" customWidth="1"/>
    <col min="3" max="3" width="13.28515625" bestFit="1" customWidth="1"/>
    <col min="5" max="5" width="29.7109375" customWidth="1"/>
    <col min="6" max="6" width="8.5703125" bestFit="1" customWidth="1"/>
  </cols>
  <sheetData>
    <row r="1" spans="1:9" x14ac:dyDescent="0.25">
      <c r="A1" s="5" t="s">
        <v>52</v>
      </c>
    </row>
    <row r="2" spans="1:9" x14ac:dyDescent="0.25">
      <c r="A2" s="53" t="s">
        <v>74</v>
      </c>
    </row>
    <row r="5" spans="1:9" ht="18" x14ac:dyDescent="0.25">
      <c r="A5" s="58" t="s">
        <v>86</v>
      </c>
      <c r="B5" s="58"/>
      <c r="C5" s="58"/>
      <c r="E5" s="61" t="s">
        <v>27</v>
      </c>
      <c r="F5" s="62"/>
      <c r="I5" s="49"/>
    </row>
    <row r="6" spans="1:9" x14ac:dyDescent="0.25">
      <c r="A6" s="21"/>
      <c r="B6" s="21" t="s">
        <v>47</v>
      </c>
      <c r="C6" s="3" t="s">
        <v>48</v>
      </c>
      <c r="E6" s="17" t="s">
        <v>87</v>
      </c>
      <c r="F6" s="24">
        <f>C8/B7</f>
        <v>0.28660714285714284</v>
      </c>
      <c r="I6" s="50"/>
    </row>
    <row r="7" spans="1:9" x14ac:dyDescent="0.25">
      <c r="A7" s="43" t="s">
        <v>31</v>
      </c>
      <c r="B7" s="34">
        <f>SUM(B17+B26)</f>
        <v>33600</v>
      </c>
      <c r="C7" s="35"/>
      <c r="E7" s="17" t="s">
        <v>88</v>
      </c>
      <c r="F7" s="24">
        <f>SUM(C11/B7)</f>
        <v>0.1767857142857143</v>
      </c>
    </row>
    <row r="8" spans="1:9" x14ac:dyDescent="0.25">
      <c r="A8" s="43" t="s">
        <v>49</v>
      </c>
      <c r="B8" s="34"/>
      <c r="C8" s="30">
        <f>SUM(C18+C27)</f>
        <v>9630</v>
      </c>
      <c r="E8" s="16" t="s">
        <v>28</v>
      </c>
      <c r="F8" s="24">
        <f>C9/B7</f>
        <v>0.15654761904761905</v>
      </c>
    </row>
    <row r="9" spans="1:9" x14ac:dyDescent="0.25">
      <c r="A9" s="38" t="s">
        <v>50</v>
      </c>
      <c r="B9" s="35"/>
      <c r="C9" s="30">
        <f>SUM(C19+C28)</f>
        <v>5260</v>
      </c>
      <c r="E9" s="26" t="s">
        <v>30</v>
      </c>
      <c r="F9" s="24">
        <f>C10/B7</f>
        <v>0.10520833333333333</v>
      </c>
    </row>
    <row r="10" spans="1:9" x14ac:dyDescent="0.25">
      <c r="A10" s="38" t="s">
        <v>51</v>
      </c>
      <c r="B10" s="37"/>
      <c r="C10" s="30">
        <f>C29</f>
        <v>3535</v>
      </c>
      <c r="E10" s="21" t="s">
        <v>7</v>
      </c>
      <c r="F10" s="18">
        <f>SUM(F6:F9)</f>
        <v>0.72514880952380956</v>
      </c>
    </row>
    <row r="11" spans="1:9" x14ac:dyDescent="0.25">
      <c r="A11" s="38" t="s">
        <v>79</v>
      </c>
      <c r="B11" s="35"/>
      <c r="C11" s="30">
        <f>SUM(C20+C30)</f>
        <v>5940</v>
      </c>
    </row>
    <row r="12" spans="1:9" x14ac:dyDescent="0.25">
      <c r="A12" s="25"/>
      <c r="B12" s="44" t="s">
        <v>42</v>
      </c>
      <c r="C12" s="27">
        <f>SUM(B7:B10)-SUM(C7:C10)</f>
        <v>15175</v>
      </c>
    </row>
    <row r="15" spans="1:9" x14ac:dyDescent="0.25">
      <c r="A15" s="63" t="s">
        <v>43</v>
      </c>
      <c r="B15" s="64"/>
      <c r="C15" s="65"/>
      <c r="E15" s="61" t="s">
        <v>27</v>
      </c>
      <c r="F15" s="62"/>
    </row>
    <row r="16" spans="1:9" x14ac:dyDescent="0.25">
      <c r="A16" s="21"/>
      <c r="B16" s="21" t="s">
        <v>47</v>
      </c>
      <c r="C16" s="3" t="s">
        <v>48</v>
      </c>
      <c r="E16" s="17" t="s">
        <v>87</v>
      </c>
      <c r="F16" s="24">
        <f>SUM(C18/B17)</f>
        <v>0.23589743589743589</v>
      </c>
    </row>
    <row r="17" spans="1:6" x14ac:dyDescent="0.25">
      <c r="A17" s="39" t="s">
        <v>31</v>
      </c>
      <c r="B17" s="34">
        <f>'Detailed Breakdown'!E13</f>
        <v>11700</v>
      </c>
      <c r="C17" s="35"/>
      <c r="E17" s="17" t="s">
        <v>85</v>
      </c>
      <c r="F17" s="24">
        <f>SUM(C20/B17)</f>
        <v>0.30769230769230771</v>
      </c>
    </row>
    <row r="18" spans="1:6" x14ac:dyDescent="0.25">
      <c r="A18" s="39" t="s">
        <v>49</v>
      </c>
      <c r="B18" s="34"/>
      <c r="C18" s="36">
        <f>SUM('Detailed Breakdown'!L7:L8)</f>
        <v>2760</v>
      </c>
      <c r="E18" s="16" t="s">
        <v>28</v>
      </c>
      <c r="F18" s="24">
        <f>SUM('Budget Summary'!C19/'Detailed Breakdown'!E13)</f>
        <v>5.4700854700854701E-2</v>
      </c>
    </row>
    <row r="19" spans="1:6" x14ac:dyDescent="0.25">
      <c r="A19" s="38" t="s">
        <v>53</v>
      </c>
      <c r="B19" s="35"/>
      <c r="C19" s="30">
        <f>'Reg. Costs'!D3</f>
        <v>640</v>
      </c>
      <c r="E19" s="14" t="s">
        <v>7</v>
      </c>
      <c r="F19" s="18">
        <f>SUM(F16:F18)</f>
        <v>0.59829059829059839</v>
      </c>
    </row>
    <row r="20" spans="1:6" x14ac:dyDescent="0.25">
      <c r="A20" s="38" t="s">
        <v>79</v>
      </c>
      <c r="B20" s="35"/>
      <c r="C20" s="30">
        <f>'Detailed Breakdown'!L9</f>
        <v>3600</v>
      </c>
    </row>
    <row r="21" spans="1:6" x14ac:dyDescent="0.25">
      <c r="B21" s="44" t="s">
        <v>42</v>
      </c>
      <c r="C21" s="27">
        <f>SUM(B17:B20)-SUM(C17:C20)</f>
        <v>4700</v>
      </c>
    </row>
    <row r="24" spans="1:6" x14ac:dyDescent="0.25">
      <c r="A24" s="63" t="s">
        <v>44</v>
      </c>
      <c r="B24" s="64"/>
      <c r="C24" s="65"/>
      <c r="E24" s="61" t="s">
        <v>27</v>
      </c>
      <c r="F24" s="62"/>
    </row>
    <row r="25" spans="1:6" x14ac:dyDescent="0.25">
      <c r="A25" s="21"/>
      <c r="B25" s="21" t="s">
        <v>47</v>
      </c>
      <c r="C25" s="3" t="s">
        <v>48</v>
      </c>
      <c r="E25" s="40" t="s">
        <v>29</v>
      </c>
      <c r="F25" s="24">
        <f>SUM(('Detailed Breakdown'!L27/'Detailed Breakdown'!E27))</f>
        <v>0.31369863013698629</v>
      </c>
    </row>
    <row r="26" spans="1:6" x14ac:dyDescent="0.25">
      <c r="A26" s="39" t="s">
        <v>31</v>
      </c>
      <c r="B26" s="34">
        <f>'Detailed Breakdown'!E27</f>
        <v>21900</v>
      </c>
      <c r="C26" s="30"/>
      <c r="E26" s="26" t="s">
        <v>28</v>
      </c>
      <c r="F26" s="24">
        <f>SUM('Budget Summary'!C28/'Detailed Breakdown'!E27)</f>
        <v>0.21095890410958903</v>
      </c>
    </row>
    <row r="27" spans="1:6" x14ac:dyDescent="0.25">
      <c r="A27" s="39" t="s">
        <v>49</v>
      </c>
      <c r="B27" s="34"/>
      <c r="C27" s="30">
        <f>'Detailed Breakdown'!L27</f>
        <v>6870</v>
      </c>
      <c r="E27" s="26" t="s">
        <v>30</v>
      </c>
      <c r="F27" s="24">
        <f>SUM('Budget Summary'!C29/'Detailed Breakdown'!E27)</f>
        <v>0.16141552511415524</v>
      </c>
    </row>
    <row r="28" spans="1:6" x14ac:dyDescent="0.25">
      <c r="A28" s="38" t="s">
        <v>55</v>
      </c>
      <c r="B28" s="35"/>
      <c r="C28" s="30">
        <f>'Reg. Costs'!D4</f>
        <v>4620</v>
      </c>
      <c r="E28" s="17" t="s">
        <v>85</v>
      </c>
      <c r="F28" s="24">
        <f>SUM(C30/B26)</f>
        <v>0.10684931506849316</v>
      </c>
    </row>
    <row r="29" spans="1:6" x14ac:dyDescent="0.25">
      <c r="A29" s="38" t="s">
        <v>54</v>
      </c>
      <c r="B29" s="35"/>
      <c r="C29" s="30">
        <f>'Comp. Costs'!B5</f>
        <v>3535</v>
      </c>
      <c r="E29" s="14" t="s">
        <v>7</v>
      </c>
      <c r="F29" s="18">
        <f>SUM(F25:F27)</f>
        <v>0.6860730593607306</v>
      </c>
    </row>
    <row r="30" spans="1:6" x14ac:dyDescent="0.25">
      <c r="A30" s="38" t="s">
        <v>79</v>
      </c>
      <c r="B30" s="35"/>
      <c r="C30" s="30">
        <f>'Detailed Breakdown'!L21</f>
        <v>2340</v>
      </c>
    </row>
    <row r="31" spans="1:6" x14ac:dyDescent="0.25">
      <c r="B31" s="44" t="s">
        <v>42</v>
      </c>
      <c r="C31" s="27">
        <f>SUM(B26:B30)-SUM(C26:C30)</f>
        <v>4535</v>
      </c>
    </row>
  </sheetData>
  <mergeCells count="6">
    <mergeCell ref="E24:F24"/>
    <mergeCell ref="A5:C5"/>
    <mergeCell ref="E5:F5"/>
    <mergeCell ref="E15:F15"/>
    <mergeCell ref="A24:C24"/>
    <mergeCell ref="A15:C15"/>
  </mergeCells>
  <hyperlinks>
    <hyperlink ref="A19" location="'Reg. Costs'!A1" display="(Youth Registrations)"/>
    <hyperlink ref="A28" location="'Reg. Costs'!A1" display="(Adult Registrations)"/>
    <hyperlink ref="A29" location="'Comp. Costs'!A1" display="(Competitions)"/>
    <hyperlink ref="A10" location="'Comp. Costs'!A3" display="Competition Fees"/>
    <hyperlink ref="A17" location="'Detailed Breakdown'!A6" display="Annual Subscriptions"/>
    <hyperlink ref="A18" location="'Detailed Breakdown'!G6" display="Training Lets"/>
    <hyperlink ref="A26" location="'Detailed Breakdown'!A15" display="Annual Subscriptions"/>
    <hyperlink ref="A27" location="'Detailed Breakdown'!G15" display="Training Lets"/>
    <hyperlink ref="A9" location="'Reg. Costs'!A1" display="Registrations"/>
    <hyperlink ref="A7" location="'Detailed Breakdown'!A1" display="Annual Subscriptions"/>
    <hyperlink ref="A8" location="'Detailed Breakdown'!A1" display="Training Lets"/>
    <hyperlink ref="A20" location="'Detailed Breakdown'!G5" display="Coaching Costs"/>
    <hyperlink ref="A30" location="'Detailed Breakdown'!G5" display="Coaching Costs"/>
  </hyperlink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Introduction</vt:lpstr>
      <vt:lpstr>Detailed Breakdown</vt:lpstr>
      <vt:lpstr>Comp. Costs</vt:lpstr>
      <vt:lpstr>Reg. Costs</vt:lpstr>
      <vt:lpstr>Budget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Pain</dc:creator>
  <cp:lastModifiedBy>Scott Madden</cp:lastModifiedBy>
  <dcterms:created xsi:type="dcterms:W3CDTF">2020-04-03T10:21:22Z</dcterms:created>
  <dcterms:modified xsi:type="dcterms:W3CDTF">2020-06-22T08:13:45Z</dcterms:modified>
</cp:coreProperties>
</file>